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_OKUMA" sheetId="1" state="visible" r:id="rId1"/>
    <sheet xmlns:r="http://schemas.openxmlformats.org/officeDocument/2006/relationships" name="2_OTURUM" sheetId="2" state="visible" r:id="rId2"/>
    <sheet xmlns:r="http://schemas.openxmlformats.org/officeDocument/2006/relationships" name="3_HESAP" sheetId="3" state="visible" r:id="rId3"/>
    <sheet xmlns:r="http://schemas.openxmlformats.org/officeDocument/2006/relationships" name="4_RAPOR" sheetId="4" state="visible" r:id="rId4"/>
    <sheet xmlns:r="http://schemas.openxmlformats.org/officeDocument/2006/relationships" name="5_DENETIM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#,##0.0000"/>
    <numFmt numFmtId="165" formatCode="#,##0.0"/>
    <numFmt numFmtId="166" formatCode="0.0%"/>
    <numFmt numFmtId="167" formatCode="0.0000"/>
  </numFmts>
  <fonts count="19">
    <font>
      <name val="Calibri"/>
      <family val="2"/>
      <color theme="1"/>
      <sz val="11"/>
      <scheme val="minor"/>
    </font>
    <font>
      <name val="Georgia"/>
      <b val="1"/>
      <color rgb="FF1C2128"/>
      <sz val="16"/>
    </font>
    <font>
      <name val="Consolas"/>
      <color rgb="FF6B7280"/>
      <sz val="9"/>
    </font>
    <font>
      <name val="Consolas"/>
      <b val="1"/>
      <color rgb="FFFAF9F6"/>
      <sz val="9"/>
    </font>
    <font>
      <name val="Georgia"/>
      <sz val="10"/>
    </font>
    <font>
      <name val="Consolas"/>
      <b val="1"/>
      <sz val="10"/>
    </font>
    <font>
      <name val="Consolas"/>
      <color rgb="FF8B93A5"/>
      <sz val="9"/>
    </font>
    <font>
      <name val="Consolas"/>
      <color rgb="FF81B29A"/>
      <sz val="8"/>
    </font>
    <font>
      <name val="Consolas"/>
      <b val="1"/>
      <color rgb="FF6B7280"/>
      <sz val="9"/>
    </font>
    <font>
      <name val="Georgia"/>
      <b val="1"/>
      <sz val="10"/>
    </font>
    <font>
      <name val="Consolas"/>
      <b val="1"/>
      <color rgb="FF81B29A"/>
      <sz val="10"/>
    </font>
    <font>
      <name val="Consolas"/>
      <i val="1"/>
      <color rgb="FF8B93A5"/>
      <sz val="8"/>
    </font>
    <font>
      <name val="Consolas"/>
      <sz val="9"/>
    </font>
    <font>
      <name val="Georgia"/>
      <sz val="9"/>
    </font>
    <font>
      <name val="Consolas"/>
      <b val="1"/>
      <sz val="9"/>
    </font>
    <font>
      <name val="Consolas"/>
      <color rgb="FF8B93A5"/>
      <sz val="8"/>
    </font>
    <font>
      <name val="Consolas"/>
      <color rgb="FF81B29A"/>
      <sz val="9"/>
    </font>
    <font>
      <name val="Consolas"/>
      <color rgb="FF6B7280"/>
      <sz val="8"/>
    </font>
    <font>
      <name val="Consolas"/>
      <b val="1"/>
      <color rgb="FF1C2128"/>
      <sz val="11"/>
    </font>
  </fonts>
  <fills count="6">
    <fill>
      <patternFill/>
    </fill>
    <fill>
      <patternFill patternType="gray125"/>
    </fill>
    <fill>
      <patternFill patternType="solid">
        <fgColor rgb="FF1C2128"/>
      </patternFill>
    </fill>
    <fill>
      <patternFill patternType="solid">
        <fgColor rgb="FFFFF9E6"/>
      </patternFill>
    </fill>
    <fill>
      <patternFill patternType="solid">
        <fgColor rgb="FFF5F0E8"/>
      </patternFill>
    </fill>
    <fill>
      <patternFill patternType="solid">
        <fgColor rgb="FF81B29A"/>
      </patternFill>
    </fill>
  </fills>
  <borders count="2">
    <border>
      <left/>
      <right/>
      <top/>
      <bottom/>
      <diagonal/>
    </border>
    <border>
      <left style="thin">
        <color rgb="FFE2DDD3"/>
      </left>
      <right style="thin">
        <color rgb="FFE2DDD3"/>
      </right>
      <top style="thin">
        <color rgb="FFE2DDD3"/>
      </top>
      <bottom style="thin">
        <color rgb="FFE2DDD3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 wrapText="1"/>
    </xf>
    <xf numFmtId="0" fontId="4" fillId="0" borderId="0" pivotButton="0" quotePrefix="0" xfId="0"/>
    <xf numFmtId="0" fontId="5" fillId="3" borderId="1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  <xf numFmtId="164" fontId="10" fillId="0" borderId="1" pivotButton="0" quotePrefix="0" xfId="0"/>
    <xf numFmtId="0" fontId="11" fillId="0" borderId="0" applyAlignment="1" pivotButton="0" quotePrefix="0" xfId="0">
      <alignment vertical="top" wrapText="1"/>
    </xf>
    <xf numFmtId="0" fontId="12" fillId="0" borderId="1" pivotButton="0" quotePrefix="0" xfId="0"/>
    <xf numFmtId="0" fontId="13" fillId="0" borderId="1" pivotButton="0" quotePrefix="0" xfId="0"/>
    <xf numFmtId="165" fontId="12" fillId="3" borderId="1" pivotButton="0" quotePrefix="0" xfId="0"/>
    <xf numFmtId="0" fontId="14" fillId="0" borderId="0" pivotButton="0" quotePrefix="0" xfId="0"/>
    <xf numFmtId="165" fontId="10" fillId="0" borderId="0" pivotButton="0" quotePrefix="0" xfId="0"/>
    <xf numFmtId="0" fontId="5" fillId="0" borderId="0" pivotButton="0" quotePrefix="0" xfId="0"/>
    <xf numFmtId="3" fontId="12" fillId="0" borderId="1" pivotButton="0" quotePrefix="0" xfId="0"/>
    <xf numFmtId="165" fontId="12" fillId="0" borderId="1" pivotButton="0" quotePrefix="0" xfId="0"/>
    <xf numFmtId="4" fontId="12" fillId="0" borderId="1" pivotButton="0" quotePrefix="0" xfId="0"/>
    <xf numFmtId="3" fontId="5" fillId="0" borderId="1" pivotButton="0" quotePrefix="0" xfId="0"/>
    <xf numFmtId="165" fontId="10" fillId="4" borderId="0" pivotButton="0" quotePrefix="0" xfId="0"/>
    <xf numFmtId="4" fontId="10" fillId="4" borderId="0" pivotButton="0" quotePrefix="0" xfId="0"/>
    <xf numFmtId="3" fontId="10" fillId="4" borderId="0" pivotButton="0" quotePrefix="0" xfId="0"/>
    <xf numFmtId="0" fontId="13" fillId="0" borderId="0" pivotButton="0" quotePrefix="0" xfId="0"/>
    <xf numFmtId="4" fontId="14" fillId="0" borderId="1" pivotButton="0" quotePrefix="0" xfId="0"/>
    <xf numFmtId="10" fontId="14" fillId="0" borderId="1" pivotButton="0" quotePrefix="0" xfId="0"/>
    <xf numFmtId="0" fontId="15" fillId="0" borderId="0" pivotButton="0" quotePrefix="0" xfId="0"/>
    <xf numFmtId="0" fontId="5" fillId="0" borderId="1" pivotButton="0" quotePrefix="0" xfId="0"/>
    <xf numFmtId="166" fontId="5" fillId="0" borderId="1" pivotButton="0" quotePrefix="0" xfId="0"/>
    <xf numFmtId="0" fontId="16" fillId="0" borderId="0" pivotButton="0" quotePrefix="0" xfId="0"/>
    <xf numFmtId="0" fontId="17" fillId="0" borderId="0" pivotButton="0" quotePrefix="0" xfId="0"/>
    <xf numFmtId="167" fontId="12" fillId="0" borderId="1" pivotButton="0" quotePrefix="0" xfId="0"/>
    <xf numFmtId="0" fontId="14" fillId="4" borderId="1" pivotButton="0" quotePrefix="0" xfId="0"/>
    <xf numFmtId="0" fontId="18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4" customWidth="1" min="1" max="1"/>
    <col width="18" customWidth="1" min="2" max="2"/>
    <col width="10" customWidth="1" min="3" max="3"/>
    <col width="12" customWidth="1" min="4" max="4"/>
  </cols>
  <sheetData>
    <row r="1" ht="24" customHeight="1">
      <c r="A1" s="1" t="inlineStr">
        <is>
          <t>DÖNEM OKUMALARI</t>
        </is>
      </c>
    </row>
    <row r="2">
      <c r="A2" s="2" t="inlineStr">
        <is>
          <t>Açık Standart v1.0 · §2.2 §2.5 — sarı hücreleri doldurun</t>
        </is>
      </c>
    </row>
    <row r="4">
      <c r="A4" s="3" t="inlineStr">
        <is>
          <t>ALAN</t>
        </is>
      </c>
      <c r="B4" s="3" t="inlineStr">
        <is>
          <t>DEĞER</t>
        </is>
      </c>
      <c r="C4" s="3" t="inlineStr">
        <is>
          <t>BİRİM</t>
        </is>
      </c>
      <c r="D4" s="3" t="inlineStr">
        <is>
          <t>STANDART</t>
        </is>
      </c>
    </row>
    <row r="5">
      <c r="A5" s="4" t="inlineStr">
        <is>
          <t>Dönem başlangıç</t>
        </is>
      </c>
      <c r="B5" s="5" t="inlineStr">
        <is>
          <t>2026-08-01</t>
        </is>
      </c>
      <c r="C5" s="6" t="inlineStr">
        <is>
          <t>tarih</t>
        </is>
      </c>
      <c r="D5" s="7" t="inlineStr">
        <is>
          <t>§1.2</t>
        </is>
      </c>
    </row>
    <row r="6">
      <c r="A6" s="4" t="inlineStr">
        <is>
          <t>Dönem bitiş</t>
        </is>
      </c>
      <c r="B6" s="5" t="inlineStr">
        <is>
          <t>2026-08-31</t>
        </is>
      </c>
      <c r="C6" s="6" t="inlineStr">
        <is>
          <t>tarih</t>
        </is>
      </c>
      <c r="D6" s="7" t="inlineStr">
        <is>
          <t>§1.2</t>
        </is>
      </c>
    </row>
    <row r="7">
      <c r="A7" s="4" t="inlineStr">
        <is>
          <t>Ana sayaç — dönem başı</t>
        </is>
      </c>
      <c r="B7" s="5" t="n">
        <v>128400</v>
      </c>
      <c r="C7" s="6" t="inlineStr">
        <is>
          <t>kWh</t>
        </is>
      </c>
      <c r="D7" s="7" t="inlineStr">
        <is>
          <t>§2.2</t>
        </is>
      </c>
    </row>
    <row r="8">
      <c r="A8" s="4" t="inlineStr">
        <is>
          <t>Ana sayaç — dönem sonu</t>
        </is>
      </c>
      <c r="B8" s="5" t="n">
        <v>130813</v>
      </c>
      <c r="C8" s="6" t="inlineStr">
        <is>
          <t>kWh</t>
        </is>
      </c>
      <c r="D8" s="7" t="inlineStr">
        <is>
          <t>§2.2</t>
        </is>
      </c>
    </row>
    <row r="9">
      <c r="A9" s="4" t="inlineStr">
        <is>
          <t>Fatura tutarı</t>
        </is>
      </c>
      <c r="B9" s="5" t="n">
        <v>7480</v>
      </c>
      <c r="C9" s="6" t="inlineStr">
        <is>
          <t>TL</t>
        </is>
      </c>
      <c r="D9" s="7" t="inlineStr">
        <is>
          <t>§2.5</t>
        </is>
      </c>
    </row>
    <row r="10">
      <c r="A10" s="4" t="inlineStr">
        <is>
          <t>Fatura toplam tüketim</t>
        </is>
      </c>
      <c r="B10" s="5" t="n">
        <v>2413</v>
      </c>
      <c r="C10" s="6" t="inlineStr">
        <is>
          <t>kWh</t>
        </is>
      </c>
      <c r="D10" s="7" t="inlineStr">
        <is>
          <t>§2.5</t>
        </is>
      </c>
    </row>
    <row r="11">
      <c r="A11" s="4" t="inlineStr">
        <is>
          <t>Sabit giderler toplamı</t>
        </is>
      </c>
      <c r="B11" s="5" t="n">
        <v>0</v>
      </c>
      <c r="C11" s="6" t="inlineStr">
        <is>
          <t>TL</t>
        </is>
      </c>
      <c r="D11" s="7" t="inlineStr">
        <is>
          <t>§2.7</t>
        </is>
      </c>
    </row>
    <row r="12">
      <c r="A12" s="4" t="inlineStr">
        <is>
          <t>Toplam soket sayısı</t>
        </is>
      </c>
      <c r="B12" s="5" t="n">
        <v>6</v>
      </c>
      <c r="C12" s="6" t="inlineStr">
        <is>
          <t>adet</t>
        </is>
      </c>
      <c r="D12" s="7" t="inlineStr">
        <is>
          <t>§2.7</t>
        </is>
      </c>
    </row>
    <row r="13">
      <c r="A13" s="4" t="inlineStr">
        <is>
          <t>Tesis tipi</t>
        </is>
      </c>
      <c r="B13" s="5" t="inlineStr">
        <is>
          <t>AC uzun hat</t>
        </is>
      </c>
      <c r="C13" s="6" t="inlineStr">
        <is>
          <t>seçim</t>
        </is>
      </c>
      <c r="D13" s="7" t="inlineStr">
        <is>
          <t>§2.2</t>
        </is>
      </c>
    </row>
    <row r="14">
      <c r="A14" s="4" t="inlineStr">
        <is>
          <t>Varsayılan kayıp oranı</t>
        </is>
      </c>
      <c r="B14" s="5" t="n">
        <v>0.08</v>
      </c>
      <c r="C14" s="6" t="inlineStr">
        <is>
          <t>oran</t>
        </is>
      </c>
      <c r="D14" s="7" t="inlineStr">
        <is>
          <t>§2.2</t>
        </is>
      </c>
    </row>
    <row r="17">
      <c r="A17" s="8" t="inlineStr">
        <is>
          <t>TÜRETİLEN</t>
        </is>
      </c>
    </row>
    <row r="18">
      <c r="A18" s="9" t="inlineStr">
        <is>
          <t>Ana sayaç farkı  S</t>
        </is>
      </c>
      <c r="B18" s="10">
        <f>B8-B7</f>
        <v/>
      </c>
      <c r="C18" s="6" t="inlineStr">
        <is>
          <t>kWh</t>
        </is>
      </c>
      <c r="D18" s="7" t="inlineStr">
        <is>
          <t>§2.2</t>
        </is>
      </c>
    </row>
    <row r="19">
      <c r="A19" s="9" t="inlineStr">
        <is>
          <t>Birim maliyet  C</t>
        </is>
      </c>
      <c r="B19" s="10">
        <f>IF(B10=0,0,B9/B10)</f>
        <v/>
      </c>
      <c r="C19" s="6" t="inlineStr">
        <is>
          <t>TL/kWh</t>
        </is>
      </c>
      <c r="D19" s="7" t="inlineStr">
        <is>
          <t>§2.5</t>
        </is>
      </c>
    </row>
    <row r="21">
      <c r="A21" s="11" t="inlineStr">
        <is>
          <t>Not: Sabit bedeller (güç bedeli, sayaç kirası) birim maliyete KATILMAZ. Ayrı kalem olarak §2.7'de soket sayısına bölünür.</t>
        </is>
      </c>
    </row>
    <row r="22"/>
    <row r="23"/>
  </sheetData>
  <mergeCells count="1">
    <mergeCell ref="A21:D2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18" customWidth="1" min="3" max="3"/>
    <col width="18" customWidth="1" min="4" max="4"/>
    <col width="10" customWidth="1" min="5" max="5"/>
    <col width="26" customWidth="1" min="6" max="6"/>
  </cols>
  <sheetData>
    <row r="1" ht="24" customHeight="1">
      <c r="A1" s="1" t="inlineStr">
        <is>
          <t>OTURUM KAYITLARI</t>
        </is>
      </c>
    </row>
    <row r="2">
      <c r="A2" s="2" t="inlineStr">
        <is>
          <t>Açık Standart v1.0 · §2.1 — her şarj işlemi bir satır</t>
        </is>
      </c>
    </row>
    <row r="4">
      <c r="A4" s="3" t="inlineStr">
        <is>
          <t>OTURUM NO</t>
        </is>
      </c>
      <c r="B4" s="3" t="inlineStr">
        <is>
          <t>KULLANICI</t>
        </is>
      </c>
      <c r="C4" s="3" t="inlineStr">
        <is>
          <t>BAŞLANGIÇ</t>
        </is>
      </c>
      <c r="D4" s="3" t="inlineStr">
        <is>
          <t>BİTİŞ</t>
        </is>
      </c>
      <c r="E4" s="3" t="inlineStr">
        <is>
          <t>kWh</t>
        </is>
      </c>
      <c r="F4" s="3" t="inlineStr">
        <is>
          <t>NOT</t>
        </is>
      </c>
    </row>
    <row r="5">
      <c r="A5" s="12" t="n">
        <v>1</v>
      </c>
      <c r="B5" s="13" t="inlineStr">
        <is>
          <t>D-12</t>
        </is>
      </c>
      <c r="C5" s="13" t="inlineStr">
        <is>
          <t>2026-08-02 19:20</t>
        </is>
      </c>
      <c r="D5" s="13" t="inlineStr">
        <is>
          <t>2026-08-02 23:05</t>
        </is>
      </c>
      <c r="E5" s="14" t="n">
        <v>31.4</v>
      </c>
      <c r="F5" s="13" t="inlineStr"/>
    </row>
    <row r="6">
      <c r="A6" s="12" t="n">
        <v>2</v>
      </c>
      <c r="B6" s="13" t="inlineStr">
        <is>
          <t>D-12</t>
        </is>
      </c>
      <c r="C6" s="13" t="inlineStr">
        <is>
          <t>2026-08-06 20:10</t>
        </is>
      </c>
      <c r="D6" s="13" t="inlineStr">
        <is>
          <t>2026-08-07 01:30</t>
        </is>
      </c>
      <c r="E6" s="14" t="n">
        <v>42.8</v>
      </c>
      <c r="F6" s="13" t="inlineStr"/>
    </row>
    <row r="7">
      <c r="A7" s="12" t="n">
        <v>3</v>
      </c>
      <c r="B7" s="13" t="inlineStr">
        <is>
          <t>D-04</t>
        </is>
      </c>
      <c r="C7" s="13" t="inlineStr">
        <is>
          <t>2026-08-07 08:00</t>
        </is>
      </c>
      <c r="D7" s="13" t="inlineStr">
        <is>
          <t>2026-08-07 11:20</t>
        </is>
      </c>
      <c r="E7" s="14" t="n">
        <v>27.6</v>
      </c>
      <c r="F7" s="13" t="inlineStr"/>
    </row>
    <row r="8">
      <c r="A8" s="12" t="n">
        <v>4</v>
      </c>
      <c r="B8" s="13" t="inlineStr">
        <is>
          <t>D-27</t>
        </is>
      </c>
      <c r="C8" s="13" t="inlineStr">
        <is>
          <t>2026-08-09 21:45</t>
        </is>
      </c>
      <c r="D8" s="13" t="inlineStr">
        <is>
          <t>2026-08-10 06:10</t>
        </is>
      </c>
      <c r="E8" s="14" t="n">
        <v>51.2</v>
      </c>
      <c r="F8" s="13" t="inlineStr">
        <is>
          <t>§4.1 bittiği döneme</t>
        </is>
      </c>
    </row>
    <row r="9">
      <c r="A9" s="12" t="n">
        <v>5</v>
      </c>
      <c r="B9" s="13" t="inlineStr">
        <is>
          <t>D-04</t>
        </is>
      </c>
      <c r="C9" s="13" t="inlineStr">
        <is>
          <t>2026-08-14 18:30</t>
        </is>
      </c>
      <c r="D9" s="13" t="inlineStr">
        <is>
          <t>2026-08-14 22:00</t>
        </is>
      </c>
      <c r="E9" s="14" t="n">
        <v>29.1</v>
      </c>
      <c r="F9" s="13" t="inlineStr"/>
    </row>
    <row r="10">
      <c r="A10" s="12" t="n">
        <v>6</v>
      </c>
      <c r="B10" s="13" t="inlineStr">
        <is>
          <t>ATANAMAYAN</t>
        </is>
      </c>
      <c r="C10" s="13" t="inlineStr">
        <is>
          <t>2026-08-16 03:10</t>
        </is>
      </c>
      <c r="D10" s="13" t="inlineStr">
        <is>
          <t>2026-08-16 04:00</t>
        </is>
      </c>
      <c r="E10" s="14" t="n">
        <v>8.4</v>
      </c>
      <c r="F10" s="13" t="inlineStr">
        <is>
          <t>§4.3 kart okutulmadı</t>
        </is>
      </c>
    </row>
    <row r="11">
      <c r="A11" s="12" t="n">
        <v>7</v>
      </c>
      <c r="B11" s="13" t="inlineStr">
        <is>
          <t>D-27</t>
        </is>
      </c>
      <c r="C11" s="13" t="inlineStr">
        <is>
          <t>2026-08-19 20:00</t>
        </is>
      </c>
      <c r="D11" s="13" t="inlineStr">
        <is>
          <t>2026-08-20 02:15</t>
        </is>
      </c>
      <c r="E11" s="14" t="n">
        <v>47.9</v>
      </c>
      <c r="F11" s="13" t="inlineStr"/>
    </row>
    <row r="12">
      <c r="A12" s="12" t="n">
        <v>8</v>
      </c>
      <c r="B12" s="13" t="inlineStr">
        <is>
          <t>D-12</t>
        </is>
      </c>
      <c r="C12" s="13" t="inlineStr">
        <is>
          <t>2026-08-23 19:00</t>
        </is>
      </c>
      <c r="D12" s="13" t="inlineStr">
        <is>
          <t>2026-08-23 22:40</t>
        </is>
      </c>
      <c r="E12" s="14" t="n">
        <v>33.5</v>
      </c>
      <c r="F12" s="13" t="inlineStr"/>
    </row>
    <row r="13">
      <c r="A13" s="12" t="n">
        <v>9</v>
      </c>
      <c r="B13" s="13" t="inlineStr">
        <is>
          <t>D-04</t>
        </is>
      </c>
      <c r="C13" s="13" t="inlineStr">
        <is>
          <t>2026-08-27 07:30</t>
        </is>
      </c>
      <c r="D13" s="13" t="inlineStr">
        <is>
          <t>2026-08-27 10:50</t>
        </is>
      </c>
      <c r="E13" s="14" t="n">
        <v>25.8</v>
      </c>
      <c r="F13" s="13" t="inlineStr"/>
    </row>
    <row r="14">
      <c r="A14" s="12" t="n">
        <v>10</v>
      </c>
      <c r="B14" s="13" t="inlineStr">
        <is>
          <t>D-27</t>
        </is>
      </c>
      <c r="C14" s="13" t="inlineStr">
        <is>
          <t>2026-08-30 21:00</t>
        </is>
      </c>
      <c r="D14" s="13" t="inlineStr">
        <is>
          <t>2026-08-31 03:30</t>
        </is>
      </c>
      <c r="E14" s="14" t="n">
        <v>46.3</v>
      </c>
      <c r="F14" s="13" t="inlineStr"/>
    </row>
    <row r="16">
      <c r="D16" s="15" t="inlineStr">
        <is>
          <t>TOPLAM</t>
        </is>
      </c>
      <c r="E16" s="16">
        <f>SUM(E5:E15)</f>
        <v/>
      </c>
    </row>
    <row r="18">
      <c r="A18" s="11" t="inlineStr">
        <is>
          <t>§4.1 Dönem sınırını aşan oturum BİTTİĞİ döneme yazılır. §4.3 Kullanıcısı belirlenemeyen tüketim ATANAMAYAN olarak işaretlenir, ortak gidere yazılır. Oranı %5'i aşarsa sistem güvenilir değildir.</t>
        </is>
      </c>
    </row>
    <row r="19"/>
    <row r="20"/>
  </sheetData>
  <mergeCells count="1">
    <mergeCell ref="A18:F20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0" customWidth="1" min="2" max="2"/>
    <col width="16" customWidth="1" min="3" max="3"/>
    <col width="19" customWidth="1" min="4" max="4"/>
    <col width="15" customWidth="1" min="5" max="5"/>
    <col width="14" customWidth="1" min="6" max="6"/>
    <col width="13" customWidth="1" min="7" max="7"/>
    <col width="14" customWidth="1" min="8" max="8"/>
  </cols>
  <sheetData>
    <row r="1" ht="24" customHeight="1">
      <c r="A1" s="1" t="inlineStr">
        <is>
          <t>HESAP</t>
        </is>
      </c>
    </row>
    <row r="2">
      <c r="A2" s="2" t="inlineStr">
        <is>
          <t>Açık Standart v1.0 · §2.1–§2.7 — formüller görünür, elle doğrulanabilir</t>
        </is>
      </c>
    </row>
    <row r="4">
      <c r="A4" s="3" t="inlineStr">
        <is>
          <t>KULLANICI</t>
        </is>
      </c>
      <c r="B4" s="3" t="inlineStr">
        <is>
          <t>OTURUM</t>
        </is>
      </c>
      <c r="C4" s="3" t="inlineStr">
        <is>
          <t>BRÜT kWh  B(k)</t>
        </is>
      </c>
      <c r="D4" s="3" t="inlineStr">
        <is>
          <t>KAYIP PAYI  Kpay(k)</t>
        </is>
      </c>
      <c r="E4" s="3" t="inlineStr">
        <is>
          <t>NET kWh  N(k)</t>
        </is>
      </c>
      <c r="F4" s="3" t="inlineStr">
        <is>
          <t>TUTAR  T(k)</t>
        </is>
      </c>
      <c r="G4" s="3" t="inlineStr">
        <is>
          <t>SABİT PAY</t>
        </is>
      </c>
      <c r="H4" s="3" t="inlineStr">
        <is>
          <t>TOPLAM TL</t>
        </is>
      </c>
    </row>
    <row r="5">
      <c r="A5" s="17" t="inlineStr">
        <is>
          <t>D-04</t>
        </is>
      </c>
      <c r="B5" s="18">
        <f>COUNTIF('2_OTURUM'!B:B,A5)</f>
        <v/>
      </c>
      <c r="C5" s="19">
        <f>SUMIF('2_OTURUM'!B:B,A5,'2_OTURUM'!E:E)</f>
        <v/>
      </c>
      <c r="D5" s="20">
        <f>IF($C$9=0,0,$B$14*C5/$C$9)</f>
        <v/>
      </c>
      <c r="E5" s="20">
        <f>C5+D5</f>
        <v/>
      </c>
      <c r="F5" s="20">
        <f>E5*'1_OKUMA'!$B$19</f>
        <v/>
      </c>
      <c r="G5" s="20">
        <f>'1_OKUMA'!$B$11/'1_OKUMA'!$B$12*2</f>
        <v/>
      </c>
      <c r="H5" s="21">
        <f>ROUNDDOWN(F5+G5,0)</f>
        <v/>
      </c>
    </row>
    <row r="6">
      <c r="A6" s="17" t="inlineStr">
        <is>
          <t>D-12</t>
        </is>
      </c>
      <c r="B6" s="18">
        <f>COUNTIF('2_OTURUM'!B:B,A6)</f>
        <v/>
      </c>
      <c r="C6" s="19">
        <f>SUMIF('2_OTURUM'!B:B,A6,'2_OTURUM'!E:E)</f>
        <v/>
      </c>
      <c r="D6" s="20">
        <f>IF($C$9=0,0,$B$14*C6/$C$9)</f>
        <v/>
      </c>
      <c r="E6" s="20">
        <f>C6+D6</f>
        <v/>
      </c>
      <c r="F6" s="20">
        <f>E6*'1_OKUMA'!$B$19</f>
        <v/>
      </c>
      <c r="G6" s="20">
        <f>'1_OKUMA'!$B$11/'1_OKUMA'!$B$12*2</f>
        <v/>
      </c>
      <c r="H6" s="21">
        <f>ROUNDDOWN(F6+G6,0)</f>
        <v/>
      </c>
    </row>
    <row r="7">
      <c r="A7" s="17" t="inlineStr">
        <is>
          <t>D-27</t>
        </is>
      </c>
      <c r="B7" s="18">
        <f>COUNTIF('2_OTURUM'!B:B,A7)</f>
        <v/>
      </c>
      <c r="C7" s="19">
        <f>SUMIF('2_OTURUM'!B:B,A7,'2_OTURUM'!E:E)</f>
        <v/>
      </c>
      <c r="D7" s="20">
        <f>IF($C$9=0,0,$B$14*C7/$C$9)</f>
        <v/>
      </c>
      <c r="E7" s="20">
        <f>C7+D7</f>
        <v/>
      </c>
      <c r="F7" s="20">
        <f>E7*'1_OKUMA'!$B$19</f>
        <v/>
      </c>
      <c r="G7" s="20">
        <f>'1_OKUMA'!$B$11/'1_OKUMA'!$B$12*2</f>
        <v/>
      </c>
      <c r="H7" s="21">
        <f>ROUNDDOWN(F7+G7,0)</f>
        <v/>
      </c>
    </row>
    <row r="8">
      <c r="A8" s="17" t="inlineStr">
        <is>
          <t>ATANAMAYAN</t>
        </is>
      </c>
      <c r="B8" s="18">
        <f>COUNTIF('2_OTURUM'!B:B,A8)</f>
        <v/>
      </c>
      <c r="C8" s="19">
        <f>SUMIF('2_OTURUM'!B:B,A8,'2_OTURUM'!E:E)</f>
        <v/>
      </c>
      <c r="D8" s="20">
        <f>IF($C$9=0,0,$B$14*C8/$C$9)</f>
        <v/>
      </c>
      <c r="E8" s="20">
        <f>C8+D8</f>
        <v/>
      </c>
      <c r="F8" s="20">
        <f>E8*'1_OKUMA'!$B$19</f>
        <v/>
      </c>
      <c r="G8" s="20">
        <f>'1_OKUMA'!$B$11/'1_OKUMA'!$B$12*2</f>
        <v/>
      </c>
      <c r="H8" s="21">
        <f>ROUNDDOWN(F8+G8,0)</f>
        <v/>
      </c>
    </row>
    <row r="9">
      <c r="A9" s="17" t="inlineStr">
        <is>
          <t>TOPLAM</t>
        </is>
      </c>
      <c r="C9" s="22">
        <f>SUM(C5:C8)</f>
        <v/>
      </c>
      <c r="D9" s="23">
        <f>SUM(D5:D8)</f>
        <v/>
      </c>
      <c r="E9" s="23">
        <f>SUM(E5:E8)</f>
        <v/>
      </c>
      <c r="F9" s="23">
        <f>SUM(F5:F8)</f>
        <v/>
      </c>
      <c r="H9" s="24">
        <f>SUM(H5:H8)</f>
        <v/>
      </c>
    </row>
    <row r="12">
      <c r="A12" s="8" t="inlineStr">
        <is>
          <t>KAYIP HESABI  §2.2</t>
        </is>
      </c>
    </row>
    <row r="13">
      <c r="A13" s="25" t="inlineStr">
        <is>
          <t>Ana sayaç farkı  S</t>
        </is>
      </c>
      <c r="B13" s="26">
        <f>'1_OKUMA'!B18</f>
        <v/>
      </c>
    </row>
    <row r="14">
      <c r="A14" s="25" t="inlineStr">
        <is>
          <t>Kayıp  K = S − ΣB</t>
        </is>
      </c>
      <c r="B14" s="26">
        <f>MAX(0,B13-C9)</f>
        <v/>
      </c>
    </row>
    <row r="15">
      <c r="A15" s="25" t="inlineStr">
        <is>
          <t>Kayıp oranı</t>
        </is>
      </c>
      <c r="B15" s="27">
        <f>IF(C9=0,0,B14/C9)</f>
        <v/>
      </c>
    </row>
    <row r="16">
      <c r="A16" s="25" t="inlineStr">
        <is>
          <t>Ölçüldü mü?</t>
        </is>
      </c>
      <c r="B16" s="26">
        <f>IF(B13&gt;0,"ÖLÇÜLDÜ","VARSAYILDI — raporda belirt")</f>
        <v/>
      </c>
    </row>
    <row r="18">
      <c r="A18" s="11" t="inlineStr">
        <is>
          <t>§2.3 Kayıp TÜKETİM ORANINDA dağıtılır, eşit değil — kaybın büyük kısmı yük altında oluşur. §3 Ara hesaplar yuvarlanmaz; yalnız son tutar AŞAĞI yuvarlanır (ROUNDDOWN). §4.5 Negatif kayıp 0 kabul edilir.</t>
        </is>
      </c>
    </row>
    <row r="19"/>
    <row r="20"/>
  </sheetData>
  <mergeCells count="1">
    <mergeCell ref="A18:H20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0" customWidth="1" min="2" max="2"/>
    <col width="12" customWidth="1" min="3" max="3"/>
    <col width="12" customWidth="1" min="4" max="4"/>
    <col width="12" customWidth="1" min="5" max="5"/>
    <col width="12" customWidth="1" min="6" max="6"/>
  </cols>
  <sheetData>
    <row r="1" ht="24" customHeight="1">
      <c r="A1" s="1" t="inlineStr">
        <is>
          <t>DÖNEM RAPORU</t>
        </is>
      </c>
    </row>
    <row r="2">
      <c r="A2" s="2" t="inlineStr">
        <is>
          <t>Açık Standart v1.0 · §5 — 11 zorunlu alan</t>
        </is>
      </c>
    </row>
    <row r="4">
      <c r="A4" s="3" t="inlineStr">
        <is>
          <t>§</t>
        </is>
      </c>
      <c r="B4" s="3" t="inlineStr">
        <is>
          <t>ALAN</t>
        </is>
      </c>
      <c r="C4" s="3" t="inlineStr">
        <is>
          <t>BİRİM</t>
        </is>
      </c>
      <c r="D4" s="3" t="inlineStr">
        <is>
          <t>DEĞER</t>
        </is>
      </c>
    </row>
    <row r="5">
      <c r="A5" s="7" t="inlineStr">
        <is>
          <t>1</t>
        </is>
      </c>
      <c r="B5" s="4" t="inlineStr">
        <is>
          <t>Dönem</t>
        </is>
      </c>
      <c r="C5" s="28">
        <f>"'1_OKUMA'!B5"</f>
        <v/>
      </c>
      <c r="D5" s="29">
        <f>'1_OKUMA'!B5&amp;" — "&amp;'1_OKUMA'!B6</f>
        <v/>
      </c>
    </row>
    <row r="6">
      <c r="A6" s="7" t="inlineStr">
        <is>
          <t>2</t>
        </is>
      </c>
      <c r="B6" s="4" t="inlineStr">
        <is>
          <t>Ana sayaç başı / sonu</t>
        </is>
      </c>
      <c r="C6" s="28" t="inlineStr"/>
      <c r="D6" s="29">
        <f>'1_OKUMA'!B7&amp;" / "&amp;'1_OKUMA'!B8</f>
        <v/>
      </c>
    </row>
    <row r="7">
      <c r="A7" s="7" t="inlineStr">
        <is>
          <t>3</t>
        </is>
      </c>
      <c r="B7" s="4" t="inlineStr">
        <is>
          <t>Toplam brüt tüketim</t>
        </is>
      </c>
      <c r="C7" s="28" t="inlineStr">
        <is>
          <t>kWh</t>
        </is>
      </c>
      <c r="D7" s="29">
        <f>'3_HESAP'!C9</f>
        <v/>
      </c>
    </row>
    <row r="8">
      <c r="A8" s="7" t="inlineStr">
        <is>
          <t>4</t>
        </is>
      </c>
      <c r="B8" s="4" t="inlineStr">
        <is>
          <t>Kayıp (kWh)</t>
        </is>
      </c>
      <c r="C8" s="28" t="inlineStr">
        <is>
          <t>kWh</t>
        </is>
      </c>
      <c r="D8" s="29">
        <f>'3_HESAP'!B14</f>
        <v/>
      </c>
    </row>
    <row r="9">
      <c r="A9" s="7" t="inlineStr">
        <is>
          <t>4b</t>
        </is>
      </c>
      <c r="B9" s="4" t="inlineStr">
        <is>
          <t>Kayıp durumu</t>
        </is>
      </c>
      <c r="C9" s="28" t="inlineStr"/>
      <c r="D9" s="29">
        <f>'3_HESAP'!B16</f>
        <v/>
      </c>
    </row>
    <row r="10">
      <c r="A10" s="7" t="inlineStr">
        <is>
          <t>5</t>
        </is>
      </c>
      <c r="B10" s="4" t="inlineStr">
        <is>
          <t>Fatura tutarı</t>
        </is>
      </c>
      <c r="C10" s="28" t="inlineStr">
        <is>
          <t>TL</t>
        </is>
      </c>
      <c r="D10" s="29">
        <f>'1_OKUMA'!B9</f>
        <v/>
      </c>
    </row>
    <row r="11">
      <c r="A11" s="7" t="inlineStr">
        <is>
          <t>5b</t>
        </is>
      </c>
      <c r="B11" s="4" t="inlineStr">
        <is>
          <t>Birim maliyet</t>
        </is>
      </c>
      <c r="C11" s="28" t="inlineStr">
        <is>
          <t>TL/kWh</t>
        </is>
      </c>
      <c r="D11" s="29">
        <f>'1_OKUMA'!B19</f>
        <v/>
      </c>
    </row>
    <row r="12">
      <c r="A12" s="7" t="inlineStr">
        <is>
          <t>7</t>
        </is>
      </c>
      <c r="B12" s="4" t="inlineStr">
        <is>
          <t>Atanamayan enerji</t>
        </is>
      </c>
      <c r="C12" s="28" t="inlineStr">
        <is>
          <t>kWh</t>
        </is>
      </c>
      <c r="D12" s="29">
        <f>'3_HESAP'!C8</f>
        <v/>
      </c>
    </row>
    <row r="13">
      <c r="A13" s="7" t="inlineStr">
        <is>
          <t>7b</t>
        </is>
      </c>
      <c r="B13" s="4" t="inlineStr">
        <is>
          <t>Atanamayan oranı</t>
        </is>
      </c>
      <c r="C13" s="28" t="inlineStr"/>
      <c r="D13" s="30">
        <f>IF('3_HESAP'!C9=0,0,'3_HESAP'!C8/'3_HESAP'!C9)</f>
        <v/>
      </c>
    </row>
    <row r="14">
      <c r="A14" s="7" t="inlineStr">
        <is>
          <t>8</t>
        </is>
      </c>
      <c r="B14" s="4" t="inlineStr">
        <is>
          <t>Yuvarlama artığı</t>
        </is>
      </c>
      <c r="C14" s="28" t="inlineStr">
        <is>
          <t>TL</t>
        </is>
      </c>
      <c r="D14" s="29">
        <f>'3_HESAP'!F9-'3_HESAP'!H9</f>
        <v/>
      </c>
    </row>
    <row r="15">
      <c r="A15" s="7" t="inlineStr">
        <is>
          <t>10</t>
        </is>
      </c>
      <c r="B15" s="4" t="inlineStr">
        <is>
          <t>Standart sürümü</t>
        </is>
      </c>
      <c r="C15" s="28" t="inlineStr"/>
      <c r="D15" s="29">
        <f>"Açık Standart v1.0"</f>
        <v/>
      </c>
    </row>
    <row r="18">
      <c r="A18" s="8" t="inlineStr">
        <is>
          <t>KULLANICI DÖKÜMÜ  §5.6</t>
        </is>
      </c>
    </row>
    <row r="19">
      <c r="A19" s="3" t="inlineStr">
        <is>
          <t>KULLANICI</t>
        </is>
      </c>
      <c r="B19" s="3" t="inlineStr">
        <is>
          <t>OTURUM</t>
        </is>
      </c>
      <c r="C19" s="3" t="inlineStr">
        <is>
          <t>BRÜT kWh</t>
        </is>
      </c>
      <c r="D19" s="3" t="inlineStr">
        <is>
          <t>KAYIP PAYI</t>
        </is>
      </c>
      <c r="E19" s="3" t="inlineStr">
        <is>
          <t>NET kWh</t>
        </is>
      </c>
      <c r="F19" s="3" t="inlineStr">
        <is>
          <t>TUTAR TL</t>
        </is>
      </c>
    </row>
    <row r="20">
      <c r="A20" s="18">
        <f>'3_HESAP'!A5</f>
        <v/>
      </c>
      <c r="B20" s="18">
        <f>'3_HESAP'!B5</f>
        <v/>
      </c>
      <c r="C20" s="19">
        <f>'3_HESAP'!C5</f>
        <v/>
      </c>
      <c r="D20" s="20">
        <f>'3_HESAP'!D5</f>
        <v/>
      </c>
      <c r="E20" s="20">
        <f>'3_HESAP'!E5</f>
        <v/>
      </c>
      <c r="F20" s="18">
        <f>'3_HESAP'!H5</f>
        <v/>
      </c>
    </row>
    <row r="21">
      <c r="A21" s="18">
        <f>'3_HESAP'!A6</f>
        <v/>
      </c>
      <c r="B21" s="18">
        <f>'3_HESAP'!B6</f>
        <v/>
      </c>
      <c r="C21" s="19">
        <f>'3_HESAP'!C6</f>
        <v/>
      </c>
      <c r="D21" s="20">
        <f>'3_HESAP'!D6</f>
        <v/>
      </c>
      <c r="E21" s="20">
        <f>'3_HESAP'!E6</f>
        <v/>
      </c>
      <c r="F21" s="18">
        <f>'3_HESAP'!H6</f>
        <v/>
      </c>
    </row>
    <row r="22">
      <c r="A22" s="18">
        <f>'3_HESAP'!A7</f>
        <v/>
      </c>
      <c r="B22" s="18">
        <f>'3_HESAP'!B7</f>
        <v/>
      </c>
      <c r="C22" s="19">
        <f>'3_HESAP'!C7</f>
        <v/>
      </c>
      <c r="D22" s="20">
        <f>'3_HESAP'!D7</f>
        <v/>
      </c>
      <c r="E22" s="20">
        <f>'3_HESAP'!E7</f>
        <v/>
      </c>
      <c r="F22" s="18">
        <f>'3_HESAP'!H7</f>
        <v/>
      </c>
    </row>
    <row r="23">
      <c r="A23" s="18">
        <f>'3_HESAP'!A8</f>
        <v/>
      </c>
      <c r="B23" s="18">
        <f>'3_HESAP'!B8</f>
        <v/>
      </c>
      <c r="C23" s="19">
        <f>'3_HESAP'!C8</f>
        <v/>
      </c>
      <c r="D23" s="20">
        <f>'3_HESAP'!D8</f>
        <v/>
      </c>
      <c r="E23" s="20">
        <f>'3_HESAP'!E8</f>
        <v/>
      </c>
      <c r="F23" s="18">
        <f>'3_HESAP'!H8</f>
        <v/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24" customWidth="1" min="2" max="2"/>
    <col width="32" customWidth="1" min="3" max="3"/>
    <col width="14" customWidth="1" min="4" max="4"/>
    <col width="30" customWidth="1" min="5" max="5"/>
  </cols>
  <sheetData>
    <row r="1" ht="24" customHeight="1">
      <c r="A1" s="1" t="inlineStr">
        <is>
          <t>KAPANIŞ DENETİMİ</t>
        </is>
      </c>
    </row>
    <row r="2">
      <c r="A2" s="2" t="inlineStr">
        <is>
          <t>Açık Standart v1.0 · §3 §6.2 — beş kontrol</t>
        </is>
      </c>
    </row>
    <row r="4">
      <c r="A4" s="3" t="inlineStr">
        <is>
          <t>#</t>
        </is>
      </c>
      <c r="B4" s="3" t="inlineStr">
        <is>
          <t>KONTROL</t>
        </is>
      </c>
      <c r="C4" s="3" t="inlineStr">
        <is>
          <t>KURAL</t>
        </is>
      </c>
      <c r="D4" s="3" t="inlineStr">
        <is>
          <t>DEĞER</t>
        </is>
      </c>
      <c r="E4" s="3" t="inlineStr">
        <is>
          <t>SONUÇ</t>
        </is>
      </c>
    </row>
    <row r="5">
      <c r="A5" s="31" t="inlineStr">
        <is>
          <t>1</t>
        </is>
      </c>
      <c r="B5" s="9" t="inlineStr">
        <is>
          <t>Kapanış eşitliği</t>
        </is>
      </c>
      <c r="C5" s="32" t="inlineStr">
        <is>
          <t>Σ tutar + artık + ortak = fatura</t>
        </is>
      </c>
      <c r="D5" s="33">
        <f>ABS(('3_HESAP'!H9+('3_HESAP'!F9-'3_HESAP'!H9))-'1_OKUMA'!B9)</f>
        <v/>
      </c>
      <c r="E5" s="34">
        <f>IF(D5&lt;=0.01,"GEÇTİ","KALDI — rapor yayınlanmaz")</f>
        <v/>
      </c>
    </row>
    <row r="6">
      <c r="A6" s="31" t="inlineStr">
        <is>
          <t>2</t>
        </is>
      </c>
      <c r="B6" s="9" t="inlineStr">
        <is>
          <t>Kayıp oranı makul mü</t>
        </is>
      </c>
      <c r="C6" s="32" t="inlineStr">
        <is>
          <t>tesis tipine göre %0–15</t>
        </is>
      </c>
      <c r="D6" s="33">
        <f>'3_HESAP'!B15</f>
        <v/>
      </c>
      <c r="E6" s="34">
        <f>IF(AND(D6&gt;=0,D6&lt;=0.15),"GEÇTİ","KALDI — donanım kontrolü")</f>
        <v/>
      </c>
    </row>
    <row r="7">
      <c r="A7" s="31" t="inlineStr">
        <is>
          <t>3</t>
        </is>
      </c>
      <c r="B7" s="9" t="inlineStr">
        <is>
          <t>Atanamayan oranı</t>
        </is>
      </c>
      <c r="C7" s="32" t="inlineStr">
        <is>
          <t>%5 üstü ise açıklama zorunlu</t>
        </is>
      </c>
      <c r="D7" s="33">
        <f>IF('3_HESAP'!C9=0,0,'3_HESAP'!C8/'3_HESAP'!C9)</f>
        <v/>
      </c>
      <c r="E7" s="34">
        <f>IF(D7&lt;=0.05,"GEÇTİ","UYARI — sistem güvenilir çalışmıyor")</f>
        <v/>
      </c>
    </row>
    <row r="8">
      <c r="A8" s="31" t="inlineStr">
        <is>
          <t>4</t>
        </is>
      </c>
      <c r="B8" s="9" t="inlineStr">
        <is>
          <t>Net kWh = brüt + kayıp</t>
        </is>
      </c>
      <c r="C8" s="32" t="inlineStr">
        <is>
          <t>her satırda tutmalı</t>
        </is>
      </c>
      <c r="D8" s="33">
        <f>ABS('3_HESAP'!E9-('3_HESAP'!C9+'3_HESAP'!D9))</f>
        <v/>
      </c>
      <c r="E8" s="34">
        <f>IF(D8&lt;=0.01,"GEÇTİ","KALDI")</f>
        <v/>
      </c>
    </row>
    <row r="9">
      <c r="A9" s="31" t="inlineStr">
        <is>
          <t>5</t>
        </is>
      </c>
      <c r="B9" s="9" t="inlineStr">
        <is>
          <t>Yuvarlama yönü</t>
        </is>
      </c>
      <c r="C9" s="32" t="inlineStr">
        <is>
          <t>artık negatif olamaz</t>
        </is>
      </c>
      <c r="D9" s="33">
        <f>'3_HESAP'!F9-'3_HESAP'!H9</f>
        <v/>
      </c>
      <c r="E9" s="34">
        <f>IF(D9&gt;=0,"GEÇTİ","KALDI — yukarı yuvarlanmış")</f>
        <v/>
      </c>
    </row>
    <row r="12">
      <c r="A12" s="17" t="inlineStr">
        <is>
          <t>GENEL SONUÇ</t>
        </is>
      </c>
      <c r="B12" s="35">
        <f>IF(COUNTIF(E5:E9,"GEÇTİ")=5,"RAPOR YAYINLANABİLİR","YAYINLANMAZ — "&amp;(5-COUNTIF(E5:E9,"GEÇTİ"))&amp;" kontrol geçmedi")</f>
        <v/>
      </c>
    </row>
    <row r="15">
      <c r="A15" s="11" t="inlineStr">
        <is>
          <t>Bu beş kontrol geçmeden rapor yayınlanmaz (§3). Bağımsız bir denetçi aynı kontrolleri uygulayarak raporu doğrulayabilir (§6.2). Standart: yurtmen.com/standart · CC BY 4.0</t>
        </is>
      </c>
    </row>
    <row r="16"/>
    <row r="17"/>
  </sheetData>
  <mergeCells count="2">
    <mergeCell ref="A15:E17"/>
    <mergeCell ref="B12:E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2026-08-22T16:47:14Z</dcterms:created>
  <dcterms:modified xmlns:dcterms="http://purl.org/dc/terms/" xmlns:xsi="http://www.w3.org/2001/XMLSchema-instance" xsi:type="dcterms:W3CDTF">2026-08-22T16:47:14Z</dcterms:modified>
</cp:coreProperties>
</file>